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b_j\Documents\$SPRING 2022 Sabbatical\"/>
    </mc:Choice>
  </mc:AlternateContent>
  <xr:revisionPtr revIDLastSave="0" documentId="13_ncr:1_{44714470-5537-4400-804A-1053CD3A8826}" xr6:coauthVersionLast="36" xr6:coauthVersionMax="36" xr10:uidLastSave="{00000000-0000-0000-0000-000000000000}"/>
  <bookViews>
    <workbookView xWindow="120" yWindow="36" windowWidth="18972" windowHeight="8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19" i="1" l="1"/>
  <c r="E19" i="1" s="1"/>
  <c r="D18" i="1"/>
  <c r="E18" i="1" s="1"/>
  <c r="D17" i="1"/>
  <c r="E17" i="1" s="1"/>
  <c r="B10" i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0" i="1"/>
  <c r="E10" i="1" s="1"/>
  <c r="F19" i="1" l="1"/>
  <c r="G19" i="1" s="1"/>
  <c r="H19" i="1" s="1"/>
  <c r="I19" i="1" s="1"/>
  <c r="J19" i="1" s="1"/>
  <c r="K19" i="1" s="1"/>
  <c r="L19" i="1" s="1"/>
  <c r="F16" i="1"/>
  <c r="F14" i="1"/>
  <c r="F17" i="1"/>
  <c r="G17" i="1" s="1"/>
  <c r="H17" i="1" s="1"/>
  <c r="I17" i="1" s="1"/>
  <c r="J17" i="1" s="1"/>
  <c r="K17" i="1" s="1"/>
  <c r="L17" i="1" s="1"/>
  <c r="F12" i="1"/>
  <c r="F18" i="1"/>
  <c r="G18" i="1" s="1"/>
  <c r="H18" i="1" s="1"/>
  <c r="I18" i="1" s="1"/>
  <c r="J18" i="1" s="1"/>
  <c r="K18" i="1" s="1"/>
  <c r="L18" i="1" s="1"/>
  <c r="F10" i="1"/>
  <c r="G10" i="1" s="1"/>
  <c r="H10" i="1" s="1"/>
  <c r="I10" i="1" s="1"/>
  <c r="J10" i="1" s="1"/>
  <c r="K10" i="1" s="1"/>
  <c r="L10" i="1" s="1"/>
  <c r="F15" i="1"/>
  <c r="G15" i="1" s="1"/>
  <c r="H15" i="1" s="1"/>
  <c r="I15" i="1" s="1"/>
  <c r="J15" i="1" s="1"/>
  <c r="K15" i="1" s="1"/>
  <c r="L15" i="1" s="1"/>
  <c r="F13" i="1"/>
  <c r="G13" i="1" s="1"/>
  <c r="H13" i="1" s="1"/>
  <c r="I13" i="1" s="1"/>
  <c r="J13" i="1" s="1"/>
  <c r="K13" i="1" s="1"/>
  <c r="L13" i="1" s="1"/>
  <c r="F11" i="1"/>
  <c r="G11" i="1" s="1"/>
  <c r="H11" i="1" s="1"/>
  <c r="I11" i="1" s="1"/>
  <c r="J11" i="1" s="1"/>
  <c r="K11" i="1" s="1"/>
  <c r="L11" i="1" s="1"/>
  <c r="G16" i="1" l="1"/>
  <c r="H16" i="1" s="1"/>
  <c r="I16" i="1" s="1"/>
  <c r="J16" i="1" s="1"/>
  <c r="K16" i="1" s="1"/>
  <c r="L16" i="1" s="1"/>
  <c r="G14" i="1"/>
  <c r="H14" i="1" s="1"/>
  <c r="I14" i="1" s="1"/>
  <c r="J14" i="1" s="1"/>
  <c r="K14" i="1" s="1"/>
  <c r="L14" i="1" s="1"/>
  <c r="G12" i="1"/>
  <c r="H12" i="1" s="1"/>
  <c r="I12" i="1" s="1"/>
  <c r="J12" i="1" s="1"/>
  <c r="K12" i="1" s="1"/>
  <c r="L12" i="1" s="1"/>
</calcChain>
</file>

<file path=xl/sharedStrings.xml><?xml version="1.0" encoding="utf-8"?>
<sst xmlns="http://schemas.openxmlformats.org/spreadsheetml/2006/main" count="15" uniqueCount="15">
  <si>
    <t>cal/mol</t>
  </si>
  <si>
    <t>exp</t>
  </si>
  <si>
    <t>time to completion (s)</t>
  </si>
  <si>
    <t>min</t>
  </si>
  <si>
    <t>hrs</t>
  </si>
  <si>
    <t>days</t>
  </si>
  <si>
    <t>Eyring Equation</t>
  </si>
  <si>
    <t>T (K)</t>
  </si>
  <si>
    <t>T (°C)</t>
  </si>
  <si>
    <r>
      <t>ΔG</t>
    </r>
    <r>
      <rPr>
        <b/>
        <vertAlign val="superscript"/>
        <sz val="10"/>
        <color theme="1"/>
        <rFont val="Calibri"/>
        <family val="2"/>
      </rPr>
      <t>‡</t>
    </r>
    <r>
      <rPr>
        <b/>
        <sz val="10"/>
        <color theme="1"/>
        <rFont val="Arial"/>
        <family val="2"/>
      </rPr>
      <t xml:space="preserve"> (kcal/mol)</t>
    </r>
  </si>
  <si>
    <r>
      <t>k s</t>
    </r>
    <r>
      <rPr>
        <b/>
        <vertAlign val="superscript"/>
        <sz val="10"/>
        <color theme="1"/>
        <rFont val="Arial"/>
        <family val="2"/>
      </rPr>
      <t>-1</t>
    </r>
  </si>
  <si>
    <r>
      <t>t</t>
    </r>
    <r>
      <rPr>
        <b/>
        <vertAlign val="subscript"/>
        <sz val="10"/>
        <color theme="1"/>
        <rFont val="Arial"/>
        <family val="2"/>
      </rPr>
      <t>1/2</t>
    </r>
    <r>
      <rPr>
        <b/>
        <sz val="10"/>
        <color theme="1"/>
        <rFont val="Arial"/>
        <family val="2"/>
      </rPr>
      <t xml:space="preserve"> (s)</t>
    </r>
  </si>
  <si>
    <r>
      <t>k = (k</t>
    </r>
    <r>
      <rPr>
        <vertAlign val="subscript"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>T/h) e^(-</t>
    </r>
    <r>
      <rPr>
        <sz val="10"/>
        <color theme="1"/>
        <rFont val="Calibri"/>
        <family val="2"/>
      </rPr>
      <t>Δ</t>
    </r>
    <r>
      <rPr>
        <sz val="10"/>
        <color theme="1"/>
        <rFont val="Arial"/>
        <family val="2"/>
      </rPr>
      <t>G</t>
    </r>
    <r>
      <rPr>
        <vertAlign val="superscript"/>
        <sz val="10"/>
        <color theme="1"/>
        <rFont val="Calibri"/>
        <family val="2"/>
      </rPr>
      <t>‡</t>
    </r>
    <r>
      <rPr>
        <sz val="10"/>
        <color theme="1"/>
        <rFont val="Arial"/>
        <family val="2"/>
      </rPr>
      <t>/RT)</t>
    </r>
  </si>
  <si>
    <r>
      <t>k</t>
    </r>
    <r>
      <rPr>
        <b/>
        <vertAlign val="subscript"/>
        <sz val="10"/>
        <color theme="1"/>
        <rFont val="Arial"/>
        <family val="2"/>
      </rPr>
      <t>b</t>
    </r>
    <r>
      <rPr>
        <b/>
        <sz val="10"/>
        <color theme="1"/>
        <rFont val="Arial"/>
        <family val="2"/>
      </rPr>
      <t>T/h</t>
    </r>
  </si>
  <si>
    <t>Created by Joanna Webb, West Virginia Wesleyan College (webb_j@wvwc.edu) and posted on VIPEr on February 23, 2022. This work is licensed under the Creative Commons Attribution-NonCommerical-ShareAlike 4.0 International License. To view a copy of this license visit http://creativecommons.org/about/license/.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</si>
</sst>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rgb="FF3B3B3B"/>
      <name val="Courier New"/>
      <family val="3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Calibri"/>
      <family val="2"/>
    </font>
    <font>
      <b/>
      <vertAlign val="superscript"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10"/>
      <color theme="1"/>
      <name val="Calibri"/>
      <family val="2"/>
    </font>
    <font>
      <vertAlign val="superscript"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/>
    <xf numFmtId="0" fontId="2" fillId="0" borderId="1" xfId="0" applyFont="1" applyBorder="1"/>
    <xf numFmtId="11" fontId="2" fillId="0" borderId="1" xfId="0" applyNumberFormat="1" applyFont="1" applyBorder="1"/>
    <xf numFmtId="11" fontId="2" fillId="2" borderId="1" xfId="0" applyNumberFormat="1" applyFont="1" applyFill="1" applyBorder="1"/>
    <xf numFmtId="2" fontId="2" fillId="2" borderId="1" xfId="0" applyNumberFormat="1" applyFont="1" applyFill="1" applyBorder="1"/>
    <xf numFmtId="11" fontId="2" fillId="0" borderId="0" xfId="0" applyNumberFormat="1" applyFont="1"/>
    <xf numFmtId="0" fontId="2" fillId="0" borderId="0" xfId="0" applyFont="1" applyBorder="1"/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workbookViewId="0">
      <selection activeCell="F25" sqref="F25"/>
    </sheetView>
  </sheetViews>
  <sheetFormatPr defaultRowHeight="14.4" x14ac:dyDescent="0.3"/>
  <cols>
    <col min="1" max="1" width="16.88671875" customWidth="1"/>
    <col min="2" max="2" width="12.109375" bestFit="1" customWidth="1"/>
    <col min="3" max="4" width="9" bestFit="1" customWidth="1"/>
    <col min="5" max="5" width="12.44140625" bestFit="1" customWidth="1"/>
    <col min="6" max="6" width="13.6640625" bestFit="1" customWidth="1"/>
    <col min="7" max="7" width="12.6640625" customWidth="1"/>
    <col min="8" max="8" width="16" customWidth="1"/>
    <col min="9" max="9" width="21.77734375" customWidth="1"/>
    <col min="10" max="11" width="9.6640625" bestFit="1" customWidth="1"/>
    <col min="12" max="12" width="14.6640625" customWidth="1"/>
  </cols>
  <sheetData>
    <row r="1" spans="1:16" ht="17.399999999999999" customHeight="1" x14ac:dyDescent="0.3">
      <c r="A1" s="13" t="s">
        <v>14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"/>
      <c r="N3" s="1"/>
      <c r="O3" s="1"/>
      <c r="P3" s="1"/>
    </row>
    <row r="8" spans="1:16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7.399999999999999" thickBot="1" x14ac:dyDescent="0.4">
      <c r="A9" s="2" t="s">
        <v>9</v>
      </c>
      <c r="B9" s="3" t="s">
        <v>0</v>
      </c>
      <c r="C9" s="3" t="s">
        <v>8</v>
      </c>
      <c r="D9" s="3" t="s">
        <v>7</v>
      </c>
      <c r="E9" s="3" t="s">
        <v>13</v>
      </c>
      <c r="F9" s="3" t="s">
        <v>1</v>
      </c>
      <c r="G9" s="3" t="s">
        <v>10</v>
      </c>
      <c r="H9" s="3" t="s">
        <v>11</v>
      </c>
      <c r="I9" s="4" t="s">
        <v>2</v>
      </c>
      <c r="J9" s="4" t="s">
        <v>3</v>
      </c>
      <c r="K9" s="4" t="s">
        <v>4</v>
      </c>
      <c r="L9" s="4" t="s">
        <v>5</v>
      </c>
      <c r="M9" s="1"/>
      <c r="N9" s="1" t="s">
        <v>6</v>
      </c>
      <c r="O9" s="1"/>
      <c r="P9" s="1"/>
    </row>
    <row r="10" spans="1:16" ht="16.8" thickTop="1" thickBot="1" x14ac:dyDescent="0.4">
      <c r="A10" s="5">
        <v>25</v>
      </c>
      <c r="B10" s="6">
        <f>A10*1000</f>
        <v>25000</v>
      </c>
      <c r="C10" s="7">
        <v>25</v>
      </c>
      <c r="D10" s="7">
        <f>C10+273</f>
        <v>298</v>
      </c>
      <c r="E10" s="7">
        <f>((1.3806504E-23)*D10)/(6.626E-34)</f>
        <v>6209384533655.2979</v>
      </c>
      <c r="F10" s="7">
        <f>EXP((-$B$10)/(1.9858775*D10))</f>
        <v>4.501939484689231E-19</v>
      </c>
      <c r="G10" s="8">
        <f>E10*F10</f>
        <v>2.7954273407681412E-6</v>
      </c>
      <c r="H10" s="8">
        <f>0.693/G10</f>
        <v>247904.85157434785</v>
      </c>
      <c r="I10" s="9">
        <f>H10*7</f>
        <v>1735333.961020435</v>
      </c>
      <c r="J10" s="9">
        <f>I10/60</f>
        <v>28922.232683673916</v>
      </c>
      <c r="K10" s="9">
        <f>J10/60</f>
        <v>482.03721139456525</v>
      </c>
      <c r="L10" s="10">
        <f>K10/24</f>
        <v>20.084883808106884</v>
      </c>
      <c r="M10" s="1"/>
      <c r="N10" s="1" t="s">
        <v>12</v>
      </c>
      <c r="O10" s="1"/>
      <c r="P10" s="1"/>
    </row>
    <row r="11" spans="1:16" ht="15" thickTop="1" x14ac:dyDescent="0.3">
      <c r="A11" s="1"/>
      <c r="B11" s="1"/>
      <c r="C11" s="7">
        <v>35</v>
      </c>
      <c r="D11" s="7">
        <f t="shared" ref="D11:D19" si="0">C11+273</f>
        <v>308</v>
      </c>
      <c r="E11" s="7">
        <f t="shared" ref="E11:E19" si="1">((1.3806504E-23)*D11)/(6.626E-34)</f>
        <v>6417753142167.2207</v>
      </c>
      <c r="F11" s="7">
        <f>EXP((-$B$10)/(1.9858775*D11))</f>
        <v>1.774469321614296E-18</v>
      </c>
      <c r="G11" s="8">
        <f t="shared" ref="G11:G19" si="2">E11*F11</f>
        <v>1.1388106064469485E-5</v>
      </c>
      <c r="H11" s="8">
        <f t="shared" ref="H11:H19" si="3">0.693/G11</f>
        <v>60852.963265080318</v>
      </c>
      <c r="I11" s="9">
        <f t="shared" ref="I11:I19" si="4">H11*7</f>
        <v>425970.74285556225</v>
      </c>
      <c r="J11" s="9">
        <f t="shared" ref="J11:K19" si="5">I11/60</f>
        <v>7099.5123809260376</v>
      </c>
      <c r="K11" s="9">
        <f t="shared" si="5"/>
        <v>118.3252063487673</v>
      </c>
      <c r="L11" s="10">
        <f t="shared" ref="L11:L19" si="6">K11/24</f>
        <v>4.930216931198637</v>
      </c>
      <c r="M11" s="1"/>
      <c r="N11" s="1"/>
      <c r="O11" s="1"/>
      <c r="P11" s="1"/>
    </row>
    <row r="12" spans="1:16" x14ac:dyDescent="0.3">
      <c r="A12" s="1"/>
      <c r="B12" s="1"/>
      <c r="C12" s="7">
        <v>50</v>
      </c>
      <c r="D12" s="7">
        <f t="shared" si="0"/>
        <v>323</v>
      </c>
      <c r="E12" s="7">
        <f t="shared" si="1"/>
        <v>6730306054935.1055</v>
      </c>
      <c r="F12" s="7">
        <f>EXP((-$B$10)/(1.9858775*D12))</f>
        <v>1.1841730136474451E-17</v>
      </c>
      <c r="G12" s="8">
        <f t="shared" si="2"/>
        <v>7.9698468038421504E-5</v>
      </c>
      <c r="H12" s="8">
        <f t="shared" si="3"/>
        <v>8695.27378701827</v>
      </c>
      <c r="I12" s="9">
        <f t="shared" si="4"/>
        <v>60866.916509127892</v>
      </c>
      <c r="J12" s="9">
        <f t="shared" si="5"/>
        <v>1014.4486084854649</v>
      </c>
      <c r="K12" s="9">
        <f t="shared" si="5"/>
        <v>16.907476808091083</v>
      </c>
      <c r="L12" s="10">
        <f t="shared" si="6"/>
        <v>0.70447820033712849</v>
      </c>
      <c r="M12" s="1"/>
      <c r="N12" s="1"/>
      <c r="O12" s="1"/>
      <c r="P12" s="1"/>
    </row>
    <row r="13" spans="1:16" x14ac:dyDescent="0.3">
      <c r="A13" s="11"/>
      <c r="B13" s="1"/>
      <c r="C13" s="7">
        <v>80</v>
      </c>
      <c r="D13" s="7">
        <f t="shared" si="0"/>
        <v>353</v>
      </c>
      <c r="E13" s="7">
        <f t="shared" si="1"/>
        <v>7355411880470.873</v>
      </c>
      <c r="F13" s="7">
        <f>EXP((-$B$10)/(1.9858775*D13))</f>
        <v>3.250387339711529E-16</v>
      </c>
      <c r="G13" s="8">
        <f t="shared" si="2"/>
        <v>2.3907937654646296E-3</v>
      </c>
      <c r="H13" s="8">
        <f t="shared" si="3"/>
        <v>289.861890226789</v>
      </c>
      <c r="I13" s="9">
        <f t="shared" si="4"/>
        <v>2029.033231587523</v>
      </c>
      <c r="J13" s="9">
        <f t="shared" si="5"/>
        <v>33.817220526458719</v>
      </c>
      <c r="K13" s="9">
        <f t="shared" si="5"/>
        <v>0.56362034210764533</v>
      </c>
      <c r="L13" s="10">
        <f t="shared" si="6"/>
        <v>2.3484180921151888E-2</v>
      </c>
      <c r="M13" s="1"/>
      <c r="N13" s="1"/>
      <c r="O13" s="1"/>
      <c r="P13" s="1"/>
    </row>
    <row r="14" spans="1:16" x14ac:dyDescent="0.3">
      <c r="A14" s="12"/>
      <c r="B14" s="1"/>
      <c r="C14" s="7">
        <v>100</v>
      </c>
      <c r="D14" s="7">
        <f t="shared" si="0"/>
        <v>373</v>
      </c>
      <c r="E14" s="7">
        <f t="shared" si="1"/>
        <v>7772149097494.7188</v>
      </c>
      <c r="F14" s="7">
        <f>EXP((-$B$10)/(1.9858775*D14))</f>
        <v>2.1998565440866932E-15</v>
      </c>
      <c r="G14" s="8">
        <f t="shared" si="2"/>
        <v>1.7097613053741242E-2</v>
      </c>
      <c r="H14" s="8">
        <f t="shared" si="3"/>
        <v>40.531973546351843</v>
      </c>
      <c r="I14" s="9">
        <f t="shared" si="4"/>
        <v>283.72381482446292</v>
      </c>
      <c r="J14" s="9">
        <f t="shared" si="5"/>
        <v>4.7287302470743819</v>
      </c>
      <c r="K14" s="9">
        <f t="shared" si="5"/>
        <v>7.8812170784573032E-2</v>
      </c>
      <c r="L14" s="10">
        <f t="shared" si="6"/>
        <v>3.2838404493572095E-3</v>
      </c>
      <c r="M14" s="1"/>
      <c r="N14" s="1"/>
      <c r="O14" s="1"/>
      <c r="P14" s="1"/>
    </row>
    <row r="15" spans="1:16" x14ac:dyDescent="0.3">
      <c r="A15" s="1"/>
      <c r="B15" s="1"/>
      <c r="C15" s="7">
        <v>125</v>
      </c>
      <c r="D15" s="7">
        <f t="shared" si="0"/>
        <v>398</v>
      </c>
      <c r="E15" s="7">
        <f t="shared" si="1"/>
        <v>8293070618774.5254</v>
      </c>
      <c r="F15" s="7">
        <f>EXP((-$B$10)/(1.9858775*D15))</f>
        <v>1.8327289183367907E-14</v>
      </c>
      <c r="G15" s="8">
        <f t="shared" si="2"/>
        <v>0.15198950344837256</v>
      </c>
      <c r="H15" s="8">
        <f t="shared" si="3"/>
        <v>4.5595253900898269</v>
      </c>
      <c r="I15" s="9">
        <f t="shared" si="4"/>
        <v>31.916677730628788</v>
      </c>
      <c r="J15" s="9">
        <f t="shared" si="5"/>
        <v>0.53194462884381311</v>
      </c>
      <c r="K15" s="9">
        <f t="shared" si="5"/>
        <v>8.8657438140635515E-3</v>
      </c>
      <c r="L15" s="10">
        <f t="shared" si="6"/>
        <v>3.69405992252648E-4</v>
      </c>
      <c r="M15" s="1"/>
      <c r="N15" s="1"/>
      <c r="O15" s="1"/>
      <c r="P15" s="1"/>
    </row>
    <row r="16" spans="1:16" x14ac:dyDescent="0.3">
      <c r="A16" s="1"/>
      <c r="B16" s="1"/>
      <c r="C16" s="7">
        <v>150</v>
      </c>
      <c r="D16" s="7">
        <f t="shared" si="0"/>
        <v>423</v>
      </c>
      <c r="E16" s="7">
        <f t="shared" si="1"/>
        <v>8813992140054.332</v>
      </c>
      <c r="F16" s="7">
        <f>EXP((-$B$10)/(1.9858775*D16))</f>
        <v>1.188425219826319E-13</v>
      </c>
      <c r="G16" s="8">
        <f t="shared" si="2"/>
        <v>1.0474770546591516</v>
      </c>
      <c r="H16" s="8">
        <f t="shared" si="3"/>
        <v>0.66158967102673361</v>
      </c>
      <c r="I16" s="9">
        <f t="shared" si="4"/>
        <v>4.6311276971871349</v>
      </c>
      <c r="J16" s="9">
        <f t="shared" si="5"/>
        <v>7.7185461619785581E-2</v>
      </c>
      <c r="K16" s="9">
        <f t="shared" si="5"/>
        <v>1.2864243603297597E-3</v>
      </c>
      <c r="L16" s="10">
        <f t="shared" si="6"/>
        <v>5.3601015013739991E-5</v>
      </c>
      <c r="M16" s="1"/>
      <c r="N16" s="1"/>
      <c r="O16" s="1"/>
      <c r="P16" s="1"/>
    </row>
    <row r="17" spans="1:16" x14ac:dyDescent="0.3">
      <c r="A17" s="1"/>
      <c r="B17" s="1"/>
      <c r="C17" s="7">
        <v>160</v>
      </c>
      <c r="D17" s="7">
        <f t="shared" si="0"/>
        <v>433</v>
      </c>
      <c r="E17" s="7">
        <f t="shared" si="1"/>
        <v>9022360748566.2539</v>
      </c>
      <c r="F17" s="7">
        <f>EXP((-$B$10)/(1.9858775*D17))</f>
        <v>2.3630415316668299E-13</v>
      </c>
      <c r="G17" s="8">
        <f t="shared" si="2"/>
        <v>2.1320213162542685</v>
      </c>
      <c r="H17" s="8">
        <f t="shared" si="3"/>
        <v>0.32504365444972483</v>
      </c>
      <c r="I17" s="9">
        <f t="shared" si="4"/>
        <v>2.275305581148074</v>
      </c>
      <c r="J17" s="9">
        <f t="shared" si="5"/>
        <v>3.7921759685801235E-2</v>
      </c>
      <c r="K17" s="9">
        <f t="shared" si="5"/>
        <v>6.3202932809668729E-4</v>
      </c>
      <c r="L17" s="10">
        <f t="shared" si="6"/>
        <v>2.6334555337361971E-5</v>
      </c>
      <c r="M17" s="1"/>
      <c r="N17" s="1"/>
      <c r="O17" s="1"/>
      <c r="P17" s="1"/>
    </row>
    <row r="18" spans="1:16" x14ac:dyDescent="0.3">
      <c r="A18" s="1"/>
      <c r="B18" s="1"/>
      <c r="C18" s="7">
        <v>170</v>
      </c>
      <c r="D18" s="7">
        <f t="shared" si="0"/>
        <v>443</v>
      </c>
      <c r="E18" s="7">
        <f t="shared" si="1"/>
        <v>9230729357078.1777</v>
      </c>
      <c r="F18" s="7">
        <f>EXP((-$B$10)/(1.9858775*D18))</f>
        <v>4.5550649577496999E-13</v>
      </c>
      <c r="G18" s="8">
        <f t="shared" si="2"/>
        <v>4.2046571828898225</v>
      </c>
      <c r="H18" s="8">
        <f t="shared" si="3"/>
        <v>0.16481724189549918</v>
      </c>
      <c r="I18" s="9">
        <f t="shared" si="4"/>
        <v>1.1537206932684942</v>
      </c>
      <c r="J18" s="9">
        <f t="shared" si="5"/>
        <v>1.9228678221141569E-2</v>
      </c>
      <c r="K18" s="9">
        <f t="shared" si="5"/>
        <v>3.204779703523595E-4</v>
      </c>
      <c r="L18" s="10">
        <f t="shared" si="6"/>
        <v>1.3353248764681645E-5</v>
      </c>
      <c r="M18" s="1"/>
      <c r="N18" s="1"/>
      <c r="O18" s="1"/>
      <c r="P18" s="1"/>
    </row>
    <row r="19" spans="1:16" x14ac:dyDescent="0.3">
      <c r="A19" s="1"/>
      <c r="B19" s="1"/>
      <c r="C19" s="7">
        <v>180</v>
      </c>
      <c r="D19" s="7">
        <f t="shared" si="0"/>
        <v>453</v>
      </c>
      <c r="E19" s="7">
        <f t="shared" si="1"/>
        <v>9439097965590.1016</v>
      </c>
      <c r="F19" s="7">
        <f>EXP((-$B$10)/(1.9858775*D19))</f>
        <v>8.5297045414318977E-13</v>
      </c>
      <c r="G19" s="8">
        <f t="shared" si="2"/>
        <v>8.0512716784114478</v>
      </c>
      <c r="H19" s="8">
        <f t="shared" si="3"/>
        <v>8.6073359300270436E-2</v>
      </c>
      <c r="I19" s="9">
        <f t="shared" si="4"/>
        <v>0.60251351510189299</v>
      </c>
      <c r="J19" s="9">
        <f t="shared" si="5"/>
        <v>1.0041891918364883E-2</v>
      </c>
      <c r="K19" s="9">
        <f t="shared" si="5"/>
        <v>1.6736486530608138E-4</v>
      </c>
      <c r="L19" s="10">
        <f t="shared" si="6"/>
        <v>6.9735360544200571E-6</v>
      </c>
      <c r="M19" s="1"/>
      <c r="N19" s="1"/>
      <c r="O19" s="1"/>
      <c r="P19" s="1"/>
    </row>
  </sheetData>
  <mergeCells count="1">
    <mergeCell ref="A1:L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Webb, Joanna</dc:creator>
  <cp:lastModifiedBy>Joanna Webb</cp:lastModifiedBy>
  <cp:lastPrinted>2010-01-21T17:24:14Z</cp:lastPrinted>
  <dcterms:created xsi:type="dcterms:W3CDTF">2009-09-30T20:14:56Z</dcterms:created>
  <dcterms:modified xsi:type="dcterms:W3CDTF">2022-02-23T17:44:56Z</dcterms:modified>
</cp:coreProperties>
</file>